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29.xml" ContentType="application/vnd.ms-excel.controlproperties+xml"/>
  <Override PartName="/xl/ctrlProps/ctrlProp28.xml" ContentType="application/vnd.ms-excel.controlproperties+xml"/>
  <Override PartName="/xl/ctrlProps/ctrlProp19.xml" ContentType="application/vnd.ms-excel.contro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trlProps/ctrlProp27.xml" ContentType="application/vnd.ms-excel.controlproperties+xml"/>
  <Override PartName="/xl/ctrlProps/ctrlProp26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32.xml" ContentType="application/vnd.ms-excel.controlproperties+xml"/>
  <Override PartName="/xl/ctrlProps/ctrlProp23.xml" ContentType="application/vnd.ms-excel.controlproperties+xml"/>
  <Override PartName="/xl/ctrlProps/ctrlProp22.xml" ContentType="application/vnd.ms-excel.controlproperties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31.xml" ContentType="application/vnd.ms-excel.controlproperties+xml"/>
  <Override PartName="/xl/ctrlProps/ctrlProp30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5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75" windowWidth="19035" windowHeight="9210" tabRatio="662" activeTab="9"/>
  </bookViews>
  <sheets>
    <sheet name="rig-2 t em" sheetId="6" r:id="rId1"/>
    <sheet name="rig-1 t em" sheetId="7" r:id="rId2"/>
    <sheet name="def-2 t em" sheetId="10" r:id="rId3"/>
    <sheet name="def-1 t em" sheetId="11" r:id="rId4"/>
    <sheet name="def-2 t sp" sheetId="8" r:id="rId5"/>
    <sheet name="def-1 t sp" sheetId="9" r:id="rId6"/>
    <sheet name="rig90-2 t em" sheetId="13" r:id="rId7"/>
    <sheet name="rig90-1 t em" sheetId="14" r:id="rId8"/>
    <sheet name="def90-1 t em" sheetId="15" r:id="rId9"/>
    <sheet name="Riepilogo" sheetId="12" r:id="rId10"/>
  </sheets>
  <calcPr calcId="125725"/>
</workbook>
</file>

<file path=xl/calcChain.xml><?xml version="1.0" encoding="utf-8"?>
<calcChain xmlns="http://schemas.openxmlformats.org/spreadsheetml/2006/main">
  <c r="L6" i="12"/>
  <c r="M6"/>
  <c r="F6"/>
  <c r="F5"/>
  <c r="E6"/>
  <c r="E5"/>
  <c r="D15" s="1"/>
  <c r="M32" i="15"/>
  <c r="O32" s="1"/>
  <c r="G32"/>
  <c r="E32"/>
  <c r="O31"/>
  <c r="M31"/>
  <c r="L31"/>
  <c r="G31"/>
  <c r="E31"/>
  <c r="O30"/>
  <c r="Q30" s="1"/>
  <c r="Q31" s="1"/>
  <c r="M30"/>
  <c r="L30"/>
  <c r="E30"/>
  <c r="G30" s="1"/>
  <c r="I30" s="1"/>
  <c r="I31" s="1"/>
  <c r="Q28"/>
  <c r="L28"/>
  <c r="O28" s="1"/>
  <c r="G28"/>
  <c r="L27"/>
  <c r="O27" s="1"/>
  <c r="G27"/>
  <c r="L26"/>
  <c r="O26" s="1"/>
  <c r="Q26" s="1"/>
  <c r="Q27" s="1"/>
  <c r="G26"/>
  <c r="I26" s="1"/>
  <c r="I27" s="1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15" i="12" l="1"/>
  <c r="I28" i="15"/>
  <c r="L2"/>
  <c r="F4" i="12"/>
  <c r="L5"/>
  <c r="M5"/>
  <c r="E4"/>
  <c r="E32" i="14"/>
  <c r="G32" s="1"/>
  <c r="M32" s="1"/>
  <c r="O32" s="1"/>
  <c r="M31"/>
  <c r="O31" s="1"/>
  <c r="Q30" s="1"/>
  <c r="Q31" s="1"/>
  <c r="L31"/>
  <c r="E31"/>
  <c r="G31" s="1"/>
  <c r="I30" s="1"/>
  <c r="I31" s="1"/>
  <c r="O30"/>
  <c r="M30"/>
  <c r="L30"/>
  <c r="G30"/>
  <c r="E30"/>
  <c r="Q28"/>
  <c r="G28"/>
  <c r="L28" s="1"/>
  <c r="O28" s="1"/>
  <c r="L27"/>
  <c r="O27" s="1"/>
  <c r="G27"/>
  <c r="L26"/>
  <c r="O26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13"/>
  <c r="G32" s="1"/>
  <c r="M32" s="1"/>
  <c r="O32" s="1"/>
  <c r="L31"/>
  <c r="E31"/>
  <c r="G31" s="1"/>
  <c r="L30"/>
  <c r="E30"/>
  <c r="G30" s="1"/>
  <c r="I30" s="1"/>
  <c r="I31" s="1"/>
  <c r="Q28"/>
  <c r="G28"/>
  <c r="L28" s="1"/>
  <c r="O28" s="1"/>
  <c r="L27"/>
  <c r="O27" s="1"/>
  <c r="G27"/>
  <c r="L26"/>
  <c r="O26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M4" i="12" l="1"/>
  <c r="C15"/>
  <c r="L4"/>
  <c r="L5" i="15"/>
  <c r="L7"/>
  <c r="L3"/>
  <c r="I26" i="14"/>
  <c r="I27" s="1"/>
  <c r="Q26"/>
  <c r="Q27" s="1"/>
  <c r="I26" i="13"/>
  <c r="I27" s="1"/>
  <c r="M31"/>
  <c r="O31" s="1"/>
  <c r="I28" i="14"/>
  <c r="L2"/>
  <c r="L2" i="13"/>
  <c r="I28"/>
  <c r="Q26"/>
  <c r="Q27" s="1"/>
  <c r="M30"/>
  <c r="O30" s="1"/>
  <c r="Q30" l="1"/>
  <c r="Q31" s="1"/>
  <c r="L3" i="14"/>
  <c r="L5" s="1"/>
  <c r="L7"/>
  <c r="L3" i="13"/>
  <c r="L5" s="1"/>
  <c r="L7"/>
  <c r="F2" i="12"/>
  <c r="F3"/>
  <c r="F7"/>
  <c r="F8"/>
  <c r="F10"/>
  <c r="F9"/>
  <c r="E10"/>
  <c r="E9"/>
  <c r="H15" s="1"/>
  <c r="E8"/>
  <c r="G15" s="1"/>
  <c r="E7"/>
  <c r="E3"/>
  <c r="E2"/>
  <c r="I11"/>
  <c r="H11"/>
  <c r="M9"/>
  <c r="E32" i="11"/>
  <c r="G32" s="1"/>
  <c r="M32" s="1"/>
  <c r="O32" s="1"/>
  <c r="L31"/>
  <c r="E31"/>
  <c r="G31" s="1"/>
  <c r="L30"/>
  <c r="E30"/>
  <c r="G30" s="1"/>
  <c r="O28"/>
  <c r="L28"/>
  <c r="G28"/>
  <c r="L27"/>
  <c r="M31" s="1"/>
  <c r="O31" s="1"/>
  <c r="G27"/>
  <c r="I26" s="1"/>
  <c r="I27" s="1"/>
  <c r="C27"/>
  <c r="L26"/>
  <c r="O26" s="1"/>
  <c r="G26"/>
  <c r="C26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L2"/>
  <c r="M32" i="10"/>
  <c r="O32" s="1"/>
  <c r="G32"/>
  <c r="E32"/>
  <c r="L31"/>
  <c r="E31"/>
  <c r="G31" s="1"/>
  <c r="O30"/>
  <c r="M30"/>
  <c r="L30"/>
  <c r="E30"/>
  <c r="G30" s="1"/>
  <c r="O28"/>
  <c r="L28"/>
  <c r="G28"/>
  <c r="L27"/>
  <c r="M31" s="1"/>
  <c r="O31" s="1"/>
  <c r="G27"/>
  <c r="O26"/>
  <c r="L26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G32" i="9"/>
  <c r="M32" s="1"/>
  <c r="O32" s="1"/>
  <c r="E32"/>
  <c r="M31"/>
  <c r="O31" s="1"/>
  <c r="L31"/>
  <c r="G31"/>
  <c r="E31"/>
  <c r="M30"/>
  <c r="O30" s="1"/>
  <c r="Q30" s="1"/>
  <c r="L30"/>
  <c r="G30"/>
  <c r="I30" s="1"/>
  <c r="I31" s="1"/>
  <c r="E30"/>
  <c r="O28"/>
  <c r="L28"/>
  <c r="G28"/>
  <c r="O27"/>
  <c r="L27"/>
  <c r="G27"/>
  <c r="O26"/>
  <c r="Q26" s="1"/>
  <c r="Q27" s="1"/>
  <c r="L26"/>
  <c r="I26"/>
  <c r="I27" s="1"/>
  <c r="G26"/>
  <c r="C26"/>
  <c r="C27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8"/>
  <c r="G32" s="1"/>
  <c r="M32" s="1"/>
  <c r="O32" s="1"/>
  <c r="L31"/>
  <c r="E31"/>
  <c r="G31" s="1"/>
  <c r="L30"/>
  <c r="E30"/>
  <c r="G30" s="1"/>
  <c r="O28"/>
  <c r="L28"/>
  <c r="G28"/>
  <c r="L27"/>
  <c r="O27" s="1"/>
  <c r="G27"/>
  <c r="L26"/>
  <c r="O26" s="1"/>
  <c r="I26"/>
  <c r="I27" s="1"/>
  <c r="G26"/>
  <c r="C26"/>
  <c r="C27" s="1"/>
  <c r="L2" s="1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7"/>
  <c r="G32" s="1"/>
  <c r="M32" s="1"/>
  <c r="O32" s="1"/>
  <c r="L31"/>
  <c r="E31"/>
  <c r="G31" s="1"/>
  <c r="L30"/>
  <c r="G30"/>
  <c r="E30"/>
  <c r="L28"/>
  <c r="O28" s="1"/>
  <c r="G28"/>
  <c r="L27"/>
  <c r="M31" s="1"/>
  <c r="O31" s="1"/>
  <c r="G27"/>
  <c r="I26" s="1"/>
  <c r="I27" s="1"/>
  <c r="C27"/>
  <c r="L2" s="1"/>
  <c r="O26"/>
  <c r="L26"/>
  <c r="M30" s="1"/>
  <c r="O30" s="1"/>
  <c r="G26"/>
  <c r="C26"/>
  <c r="K21"/>
  <c r="J21"/>
  <c r="H21"/>
  <c r="G21"/>
  <c r="L20"/>
  <c r="J20"/>
  <c r="I20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E32" i="6"/>
  <c r="G32" s="1"/>
  <c r="M32" s="1"/>
  <c r="O32" s="1"/>
  <c r="L31"/>
  <c r="E31"/>
  <c r="G31" s="1"/>
  <c r="L30"/>
  <c r="E30"/>
  <c r="G30" s="1"/>
  <c r="G28"/>
  <c r="L28" s="1"/>
  <c r="O28" s="1"/>
  <c r="L27"/>
  <c r="O27" s="1"/>
  <c r="G27"/>
  <c r="I26" s="1"/>
  <c r="L26"/>
  <c r="O26" s="1"/>
  <c r="G26"/>
  <c r="C26"/>
  <c r="C27" s="1"/>
  <c r="K21"/>
  <c r="J21"/>
  <c r="H21"/>
  <c r="G21"/>
  <c r="J20"/>
  <c r="I20"/>
  <c r="L20" s="1"/>
  <c r="G20"/>
  <c r="L19"/>
  <c r="J19"/>
  <c r="I19"/>
  <c r="G19"/>
  <c r="J18"/>
  <c r="G18"/>
  <c r="I17"/>
  <c r="G17"/>
  <c r="L15"/>
  <c r="J15"/>
  <c r="L14"/>
  <c r="J14"/>
  <c r="L13"/>
  <c r="J13"/>
  <c r="J12"/>
  <c r="G12"/>
  <c r="I11"/>
  <c r="G11"/>
  <c r="L8"/>
  <c r="G2" i="12" l="1"/>
  <c r="A17" s="1"/>
  <c r="G6"/>
  <c r="E17" s="1"/>
  <c r="A15"/>
  <c r="G4"/>
  <c r="C17" s="1"/>
  <c r="G5"/>
  <c r="D17" s="1"/>
  <c r="M7"/>
  <c r="F15"/>
  <c r="L8"/>
  <c r="M10"/>
  <c r="I15"/>
  <c r="M3"/>
  <c r="B15"/>
  <c r="G9"/>
  <c r="H17" s="1"/>
  <c r="M8"/>
  <c r="G3"/>
  <c r="B17" s="1"/>
  <c r="L3"/>
  <c r="M2"/>
  <c r="L7"/>
  <c r="G8"/>
  <c r="G17" s="1"/>
  <c r="L9"/>
  <c r="G10"/>
  <c r="I17" s="1"/>
  <c r="G7"/>
  <c r="F17" s="1"/>
  <c r="L10"/>
  <c r="L2"/>
  <c r="Q31" i="9"/>
  <c r="I30" i="11"/>
  <c r="I31" s="1"/>
  <c r="I28" s="1"/>
  <c r="O27"/>
  <c r="Q26" s="1"/>
  <c r="Q27" s="1"/>
  <c r="I26" i="10"/>
  <c r="I27" s="1"/>
  <c r="I30"/>
  <c r="I31" s="1"/>
  <c r="Q30"/>
  <c r="Q31" s="1"/>
  <c r="Q28" s="1"/>
  <c r="Q26" i="7"/>
  <c r="Q27" s="1"/>
  <c r="O27"/>
  <c r="M31" i="6"/>
  <c r="O31" s="1"/>
  <c r="Q26"/>
  <c r="Q27" s="1"/>
  <c r="M30"/>
  <c r="O30" s="1"/>
  <c r="M30" i="11"/>
  <c r="O30" s="1"/>
  <c r="Q30" s="1"/>
  <c r="Q31" s="1"/>
  <c r="L2" i="10"/>
  <c r="O27"/>
  <c r="Q26" s="1"/>
  <c r="Q27" s="1"/>
  <c r="L2" i="9"/>
  <c r="I28"/>
  <c r="Q28"/>
  <c r="M31" i="8"/>
  <c r="O31" s="1"/>
  <c r="I30"/>
  <c r="I31" s="1"/>
  <c r="I28" s="1"/>
  <c r="Q26"/>
  <c r="Q27" s="1"/>
  <c r="M30"/>
  <c r="O30" s="1"/>
  <c r="I30" i="7"/>
  <c r="I31" s="1"/>
  <c r="I28" s="1"/>
  <c r="Q30"/>
  <c r="Q31" s="1"/>
  <c r="I27" i="6"/>
  <c r="I30"/>
  <c r="I31" s="1"/>
  <c r="I28" s="1"/>
  <c r="L2"/>
  <c r="M11" i="12" l="1"/>
  <c r="K15" s="1"/>
  <c r="L11"/>
  <c r="I28" i="10"/>
  <c r="Q28" i="11"/>
  <c r="L3" s="1"/>
  <c r="L5" s="1"/>
  <c r="Q28" i="7"/>
  <c r="L3" s="1"/>
  <c r="L5" s="1"/>
  <c r="Q30" i="6"/>
  <c r="Q31" s="1"/>
  <c r="Q28" s="1"/>
  <c r="L3" s="1"/>
  <c r="L5" s="1"/>
  <c r="L7" i="10"/>
  <c r="L3"/>
  <c r="L5" s="1"/>
  <c r="L7" i="9"/>
  <c r="L3"/>
  <c r="L5" s="1"/>
  <c r="Q30" i="8"/>
  <c r="Q31" s="1"/>
  <c r="Q28" s="1"/>
  <c r="L3" s="1"/>
  <c r="L5" s="1"/>
  <c r="M12" i="12" l="1"/>
  <c r="K17" s="1"/>
  <c r="L12"/>
  <c r="J17" s="1"/>
  <c r="J15"/>
  <c r="L7" i="11"/>
  <c r="L7" i="7"/>
  <c r="L7" i="6"/>
  <c r="L7" i="8"/>
</calcChain>
</file>

<file path=xl/sharedStrings.xml><?xml version="1.0" encoding="utf-8"?>
<sst xmlns="http://schemas.openxmlformats.org/spreadsheetml/2006/main" count="606" uniqueCount="59">
  <si>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</si>
  <si>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</si>
  <si>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</si>
  <si>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</si>
  <si>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</si>
  <si>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</si>
  <si>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</si>
  <si>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</si>
  <si>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</si>
  <si>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</si>
  <si>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</si>
  <si>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</si>
  <si>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</si>
  <si>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</si>
  <si>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</si>
  <si>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</si>
  <si>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</si>
  <si>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</si>
  <si>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</si>
  <si>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</si>
  <si>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</si>
  <si>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</si>
  <si>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</si>
  <si>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</si>
  <si>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</si>
  <si>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</si>
  <si>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</si>
  <si>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</si>
  <si>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</si>
  <si>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</si>
  <si>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</si>
  <si>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</si>
  <si>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</si>
  <si>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</si>
  <si>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</si>
  <si>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</si>
  <si>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</si>
  <si>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</si>
  <si>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</si>
  <si>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</si>
  <si>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</si>
  <si>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</si>
  <si>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</si>
  <si>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</si>
  <si>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travi em.</t>
  </si>
  <si>
    <t>travi sp.</t>
  </si>
  <si>
    <t>d inf</t>
  </si>
  <si>
    <t>rapp k</t>
  </si>
  <si>
    <t>n x</t>
  </si>
  <si>
    <t>n y</t>
  </si>
  <si>
    <t>kx</t>
  </si>
  <si>
    <t>ky</t>
  </si>
  <si>
    <t>30x70</t>
  </si>
  <si>
    <t>rigido</t>
  </si>
  <si>
    <t>70x30</t>
  </si>
  <si>
    <t>deform.</t>
  </si>
  <si>
    <t>n eq</t>
  </si>
  <si>
    <t>30x90</t>
  </si>
  <si>
    <t>90x30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</si>
</sst>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e" xfId="0" builtinId="0"/>
  </cellStyles>
  <dxfs count="1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8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2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69.473379629629633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0.59462653640088248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41.310715101230294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0.61362130647939583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75031250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1.7644032921810699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25" priority="14" stopIfTrue="1">
      <formula>"$F$12=2"</formula>
    </cfRule>
  </conditionalFormatting>
  <conditionalFormatting sqref="K13">
    <cfRule type="expression" dxfId="124" priority="13" stopIfTrue="1">
      <formula>B18&lt;&gt;2</formula>
    </cfRule>
  </conditionalFormatting>
  <conditionalFormatting sqref="K14">
    <cfRule type="expression" dxfId="123" priority="12" stopIfTrue="1">
      <formula>B18&lt;&gt;2</formula>
    </cfRule>
  </conditionalFormatting>
  <conditionalFormatting sqref="K15 K20">
    <cfRule type="expression" dxfId="122" priority="11" stopIfTrue="1">
      <formula>$B$18&lt;&gt;2</formula>
    </cfRule>
  </conditionalFormatting>
  <conditionalFormatting sqref="K19:K20">
    <cfRule type="expression" dxfId="121" priority="8" stopIfTrue="1">
      <formula>$B$13=1</formula>
    </cfRule>
    <cfRule type="expression" dxfId="120" priority="9" stopIfTrue="1">
      <formula>$B$12=1</formula>
    </cfRule>
    <cfRule type="expression" dxfId="119" priority="10" stopIfTrue="1">
      <formula>$B$18&lt;&gt;2</formula>
    </cfRule>
  </conditionalFormatting>
  <conditionalFormatting sqref="J18 H19:H20 K19:K20">
    <cfRule type="expression" dxfId="118" priority="7" stopIfTrue="1">
      <formula>$B$13=1</formula>
    </cfRule>
  </conditionalFormatting>
  <conditionalFormatting sqref="G18 J18 G19:H21 I19:I20 J19:K21 L19:L20">
    <cfRule type="expression" dxfId="117" priority="6">
      <formula>$B$8&gt;2</formula>
    </cfRule>
  </conditionalFormatting>
  <conditionalFormatting sqref="G12 J12 G13:L15">
    <cfRule type="expression" dxfId="116" priority="5">
      <formula>$B$3&gt;2</formula>
    </cfRule>
  </conditionalFormatting>
  <conditionalFormatting sqref="H19:H20">
    <cfRule type="expression" dxfId="115" priority="4">
      <formula>$B$3&gt;2</formula>
    </cfRule>
  </conditionalFormatting>
  <conditionalFormatting sqref="K19:K20">
    <cfRule type="expression" dxfId="114" priority="3">
      <formula>$B$3&gt;2</formula>
    </cfRule>
  </conditionalFormatting>
  <conditionalFormatting sqref="H19:H20">
    <cfRule type="expression" dxfId="113" priority="2">
      <formula>$B$3&gt;2</formula>
    </cfRule>
  </conditionalFormatting>
  <conditionalFormatting sqref="K19:K20">
    <cfRule type="expression" dxfId="11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J12" sqref="J12"/>
    </sheetView>
  </sheetViews>
  <sheetFormatPr defaultRowHeight="12.75"/>
  <sheetData>
    <row r="1" spans="1:13">
      <c r="A1" s="1" t="s">
        <v>0</v>
      </c>
      <c r="B1" s="1" t="s">
        <v>43</v>
      </c>
      <c r="C1" s="1" t="s">
        <v>44</v>
      </c>
      <c r="D1" s="1" t="s">
        <v>45</v>
      </c>
      <c r="E1" s="1" t="s">
        <v>21</v>
      </c>
      <c r="F1" s="1" t="s">
        <v>46</v>
      </c>
      <c r="G1" s="1" t="s">
        <v>47</v>
      </c>
      <c r="H1" s="1" t="s">
        <v>48</v>
      </c>
      <c r="I1" s="1" t="s">
        <v>49</v>
      </c>
      <c r="L1" s="1" t="s">
        <v>50</v>
      </c>
      <c r="M1" s="1" t="s">
        <v>51</v>
      </c>
    </row>
    <row r="2" spans="1:13">
      <c r="A2" s="1" t="s">
        <v>52</v>
      </c>
      <c r="B2" s="1" t="s">
        <v>53</v>
      </c>
      <c r="C2" s="1">
        <v>2</v>
      </c>
      <c r="D2" s="1"/>
      <c r="E2" s="3">
        <f>'rig-2 t em'!L5</f>
        <v>41.310715101230294</v>
      </c>
      <c r="F2" s="5">
        <f>'rig-2 t em'!L7</f>
        <v>0.61362130647939583</v>
      </c>
      <c r="G2" s="3">
        <f t="shared" ref="G2:G10" si="0">E2/$E$2</f>
        <v>1</v>
      </c>
      <c r="H2" s="1">
        <v>10</v>
      </c>
      <c r="I2" s="1">
        <v>8</v>
      </c>
      <c r="L2" s="31">
        <f>H2*$E2</f>
        <v>413.10715101230295</v>
      </c>
      <c r="M2" s="31">
        <f>I2*$E2</f>
        <v>330.48572080984235</v>
      </c>
    </row>
    <row r="3" spans="1:13">
      <c r="A3" s="1" t="s">
        <v>52</v>
      </c>
      <c r="B3" s="1" t="s">
        <v>53</v>
      </c>
      <c r="C3" s="1">
        <v>1</v>
      </c>
      <c r="D3" s="1"/>
      <c r="E3" s="3">
        <f>'rig-1 t em'!L5</f>
        <v>32.91031312037795</v>
      </c>
      <c r="F3" s="5">
        <f>'rig-1 t em'!L7</f>
        <v>0.68516519110343344</v>
      </c>
      <c r="G3" s="3">
        <f t="shared" si="0"/>
        <v>0.79665319372304533</v>
      </c>
      <c r="H3" s="1">
        <v>3</v>
      </c>
      <c r="I3" s="1">
        <v>3</v>
      </c>
      <c r="L3" s="31">
        <f>H3*$E3</f>
        <v>98.730939361133849</v>
      </c>
      <c r="M3" s="31">
        <f>I3*$E3</f>
        <v>98.730939361133849</v>
      </c>
    </row>
    <row r="4" spans="1:13">
      <c r="A4" s="1" t="s">
        <v>57</v>
      </c>
      <c r="B4" s="1" t="s">
        <v>53</v>
      </c>
      <c r="C4" s="1">
        <v>2</v>
      </c>
      <c r="D4" s="1"/>
      <c r="E4" s="3">
        <f>'rig90-2 t em'!L5</f>
        <v>79.931695922989803</v>
      </c>
      <c r="F4" s="5">
        <f>'rig90-2 t em'!L7</f>
        <v>0.64121338912133885</v>
      </c>
      <c r="G4" s="3">
        <f t="shared" si="0"/>
        <v>1.9348901544579973</v>
      </c>
      <c r="H4" s="1"/>
      <c r="I4" s="1">
        <v>1</v>
      </c>
      <c r="L4" s="31">
        <f>H4*$E4</f>
        <v>0</v>
      </c>
      <c r="M4" s="31">
        <f>I4*$E4</f>
        <v>79.931695922989803</v>
      </c>
    </row>
    <row r="5" spans="1:13">
      <c r="A5" s="1" t="s">
        <v>57</v>
      </c>
      <c r="B5" s="1" t="s">
        <v>53</v>
      </c>
      <c r="C5" s="1">
        <v>1</v>
      </c>
      <c r="D5" s="1"/>
      <c r="E5" s="3">
        <f>'rig90-1 t em'!L5</f>
        <v>63.607365600843288</v>
      </c>
      <c r="F5" s="5">
        <f>'rig90-1 t em'!L7</f>
        <v>0.72022838499184338</v>
      </c>
      <c r="G5" s="3">
        <f t="shared" si="0"/>
        <v>1.5397304414841506</v>
      </c>
      <c r="H5" s="1"/>
      <c r="I5" s="1">
        <v>2</v>
      </c>
      <c r="L5" s="31">
        <f>H5*$E5</f>
        <v>0</v>
      </c>
      <c r="M5" s="31">
        <f>I5*$E5</f>
        <v>127.21473120168658</v>
      </c>
    </row>
    <row r="6" spans="1:13">
      <c r="A6" s="1" t="s">
        <v>58</v>
      </c>
      <c r="B6" s="1" t="s">
        <v>55</v>
      </c>
      <c r="C6" s="1">
        <v>1</v>
      </c>
      <c r="D6" s="1"/>
      <c r="E6" s="3">
        <f>'def90-1 t em'!L5</f>
        <v>13.217130129589631</v>
      </c>
      <c r="F6" s="5">
        <f>'def90-1 t em'!L7</f>
        <v>0.54021447721179616</v>
      </c>
      <c r="G6" s="3">
        <f t="shared" si="0"/>
        <v>0.31994435577311042</v>
      </c>
      <c r="H6" s="1">
        <v>3</v>
      </c>
      <c r="I6" s="1">
        <v>0</v>
      </c>
      <c r="L6" s="31">
        <f>H6*$E6</f>
        <v>39.651390388768888</v>
      </c>
      <c r="M6" s="31">
        <f>I6*$E6</f>
        <v>0</v>
      </c>
    </row>
    <row r="7" spans="1:13">
      <c r="A7" s="1" t="s">
        <v>54</v>
      </c>
      <c r="B7" s="1" t="s">
        <v>55</v>
      </c>
      <c r="C7" s="1">
        <v>2</v>
      </c>
      <c r="D7" s="1"/>
      <c r="E7" s="3">
        <f>'def-2 t em'!L5</f>
        <v>11.060107339255499</v>
      </c>
      <c r="F7" s="5">
        <f>'def-2 t em'!L7</f>
        <v>0.52562225475841884</v>
      </c>
      <c r="G7" s="3">
        <f t="shared" si="0"/>
        <v>0.26772974789114973</v>
      </c>
      <c r="H7" s="1">
        <v>1</v>
      </c>
      <c r="I7" s="1">
        <v>0</v>
      </c>
      <c r="L7" s="31">
        <f>H7*$E7</f>
        <v>11.060107339255499</v>
      </c>
      <c r="M7" s="31">
        <f>I7*$E7</f>
        <v>0</v>
      </c>
    </row>
    <row r="8" spans="1:13">
      <c r="A8" s="1" t="s">
        <v>54</v>
      </c>
      <c r="B8" s="1" t="s">
        <v>55</v>
      </c>
      <c r="C8" s="1">
        <v>1</v>
      </c>
      <c r="D8" s="1"/>
      <c r="E8" s="3">
        <f>'def-1 t em'!L5</f>
        <v>9.8728223778735629</v>
      </c>
      <c r="F8" s="5">
        <f>'def-1 t em'!L7</f>
        <v>0.54874651810584962</v>
      </c>
      <c r="G8" s="3">
        <f t="shared" si="0"/>
        <v>0.23898938456234894</v>
      </c>
      <c r="H8" s="1">
        <v>2</v>
      </c>
      <c r="I8" s="1">
        <v>7</v>
      </c>
      <c r="L8" s="31">
        <f>H8*$E8</f>
        <v>19.745644755747126</v>
      </c>
      <c r="M8" s="31">
        <f>I8*$E8</f>
        <v>69.109756645114942</v>
      </c>
    </row>
    <row r="9" spans="1:13">
      <c r="A9" s="1" t="s">
        <v>54</v>
      </c>
      <c r="B9" s="1" t="s">
        <v>55</v>
      </c>
      <c r="C9" s="1"/>
      <c r="D9" s="1">
        <v>2</v>
      </c>
      <c r="E9" s="3">
        <f>'def-2 t sp'!L5</f>
        <v>6.1889472815140341</v>
      </c>
      <c r="F9" s="5">
        <f>'def-2 t sp'!L7</f>
        <v>0.67696788285737408</v>
      </c>
      <c r="G9" s="3">
        <f t="shared" si="0"/>
        <v>0.14981457634776499</v>
      </c>
      <c r="H9" s="1">
        <v>4</v>
      </c>
      <c r="I9" s="1">
        <v>2</v>
      </c>
      <c r="L9" s="31">
        <f>H9*$E9</f>
        <v>24.755789126056136</v>
      </c>
      <c r="M9" s="31">
        <f>I9*$E9</f>
        <v>12.377894563028068</v>
      </c>
    </row>
    <row r="10" spans="1:13">
      <c r="A10" s="1" t="s">
        <v>54</v>
      </c>
      <c r="B10" s="1" t="s">
        <v>55</v>
      </c>
      <c r="C10" s="1"/>
      <c r="D10" s="1">
        <v>1</v>
      </c>
      <c r="E10" s="3">
        <f>'def-1 t sp'!L5</f>
        <v>4.9680903860171535</v>
      </c>
      <c r="F10" s="5">
        <f>'def-1 t sp'!L7</f>
        <v>0.76141252390057357</v>
      </c>
      <c r="G10" s="3">
        <f t="shared" si="0"/>
        <v>0.12026154410164631</v>
      </c>
      <c r="H10" s="1">
        <v>4</v>
      </c>
      <c r="I10" s="1">
        <v>4</v>
      </c>
      <c r="L10" s="31">
        <f>H10*$E10</f>
        <v>19.872361544068614</v>
      </c>
      <c r="M10" s="31">
        <f>I10*$E10</f>
        <v>19.872361544068614</v>
      </c>
    </row>
    <row r="11" spans="1:13">
      <c r="A11" s="1"/>
      <c r="B11" s="1"/>
      <c r="C11" s="1"/>
      <c r="D11" s="1"/>
      <c r="F11" s="1"/>
      <c r="G11" s="1"/>
      <c r="H11" s="32">
        <f>SUM(H2:H10)</f>
        <v>27</v>
      </c>
      <c r="I11" s="32">
        <f>SUM(I2:I10)</f>
        <v>27</v>
      </c>
      <c r="J11" s="32"/>
      <c r="K11" s="32"/>
      <c r="L11" s="33">
        <f>SUM(L2:L10)</f>
        <v>626.92338352733304</v>
      </c>
      <c r="M11" s="33">
        <f>SUM(M2:M10)</f>
        <v>737.72310004786425</v>
      </c>
    </row>
    <row r="12" spans="1:13">
      <c r="A12" s="1" t="s">
        <v>56</v>
      </c>
      <c r="B12" s="1"/>
      <c r="C12" s="1"/>
      <c r="D12" s="1"/>
      <c r="F12" s="1"/>
      <c r="G12" s="1"/>
      <c r="H12" s="1"/>
      <c r="I12" s="1"/>
      <c r="L12" s="3">
        <f>L11/$E$2</f>
        <v>15.17580564730196</v>
      </c>
      <c r="M12" s="3">
        <f>M11/$E$2</f>
        <v>17.857911639633993</v>
      </c>
    </row>
    <row r="15" spans="1:13">
      <c r="A15" s="34">
        <f>E2</f>
        <v>41.310715101230294</v>
      </c>
      <c r="B15" s="34">
        <f>E3</f>
        <v>32.91031312037795</v>
      </c>
      <c r="C15" s="34">
        <f>E4</f>
        <v>79.931695922989803</v>
      </c>
      <c r="D15" s="34">
        <f>E5</f>
        <v>63.607365600843288</v>
      </c>
      <c r="E15" s="34">
        <f>E6</f>
        <v>13.217130129589631</v>
      </c>
      <c r="F15" s="34">
        <f>E7</f>
        <v>11.060107339255499</v>
      </c>
      <c r="G15" s="34">
        <f>E8</f>
        <v>9.8728223778735629</v>
      </c>
      <c r="H15" s="34">
        <f>E9</f>
        <v>6.1889472815140341</v>
      </c>
      <c r="I15" s="34">
        <f>E10</f>
        <v>4.9680903860171535</v>
      </c>
      <c r="J15" s="35">
        <f>L11</f>
        <v>626.92338352733304</v>
      </c>
      <c r="K15" s="35">
        <f>M11</f>
        <v>737.72310004786425</v>
      </c>
    </row>
    <row r="16" spans="1:13">
      <c r="C16" s="34"/>
      <c r="D16" s="34"/>
      <c r="E16" s="34"/>
    </row>
    <row r="17" spans="1:11">
      <c r="A17" s="3">
        <f>G2</f>
        <v>1</v>
      </c>
      <c r="B17" s="3">
        <f>G3</f>
        <v>0.79665319372304533</v>
      </c>
      <c r="C17" s="34">
        <f>G4</f>
        <v>1.9348901544579973</v>
      </c>
      <c r="D17" s="34">
        <f>G5</f>
        <v>1.5397304414841506</v>
      </c>
      <c r="E17" s="34">
        <f>G6</f>
        <v>0.31994435577311042</v>
      </c>
      <c r="F17" s="3">
        <f>G7</f>
        <v>0.26772974789114973</v>
      </c>
      <c r="G17" s="3">
        <f>G8</f>
        <v>0.23898938456234894</v>
      </c>
      <c r="H17" s="3">
        <f>G9</f>
        <v>0.14981457634776499</v>
      </c>
      <c r="I17" s="3">
        <f>G10</f>
        <v>0.12026154410164631</v>
      </c>
      <c r="J17" s="3">
        <f>L12</f>
        <v>15.17580564730196</v>
      </c>
      <c r="K17" s="3">
        <f>M12</f>
        <v>17.857911639633993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69.473379629629633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0.47371112929623566</v>
      </c>
      <c r="P3" s="18" t="s">
        <v>28</v>
      </c>
    </row>
    <row r="4" spans="2:16">
      <c r="G4" s="1" t="s">
        <v>2</v>
      </c>
      <c r="H4" s="26">
        <v>70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32.91031312037795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0.68516519110343344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75031250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3.5288065843621399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11" priority="14" stopIfTrue="1">
      <formula>"$F$12=2"</formula>
    </cfRule>
  </conditionalFormatting>
  <conditionalFormatting sqref="K13">
    <cfRule type="expression" dxfId="110" priority="13" stopIfTrue="1">
      <formula>B18&lt;&gt;2</formula>
    </cfRule>
  </conditionalFormatting>
  <conditionalFormatting sqref="K14">
    <cfRule type="expression" dxfId="109" priority="12" stopIfTrue="1">
      <formula>B18&lt;&gt;2</formula>
    </cfRule>
  </conditionalFormatting>
  <conditionalFormatting sqref="K15 K20">
    <cfRule type="expression" dxfId="108" priority="11" stopIfTrue="1">
      <formula>$B$18&lt;&gt;2</formula>
    </cfRule>
  </conditionalFormatting>
  <conditionalFormatting sqref="K19:K20">
    <cfRule type="expression" dxfId="107" priority="8" stopIfTrue="1">
      <formula>$B$13=1</formula>
    </cfRule>
    <cfRule type="expression" dxfId="106" priority="9" stopIfTrue="1">
      <formula>$B$12=1</formula>
    </cfRule>
    <cfRule type="expression" dxfId="105" priority="10" stopIfTrue="1">
      <formula>$B$18&lt;&gt;2</formula>
    </cfRule>
  </conditionalFormatting>
  <conditionalFormatting sqref="J18 H19:H20 K19:K20">
    <cfRule type="expression" dxfId="104" priority="7" stopIfTrue="1">
      <formula>$B$13=1</formula>
    </cfRule>
  </conditionalFormatting>
  <conditionalFormatting sqref="G18 J18 G19:H21 I19:I20 J19:K21 L19:L20">
    <cfRule type="expression" dxfId="103" priority="6">
      <formula>$B$8&gt;2</formula>
    </cfRule>
  </conditionalFormatting>
  <conditionalFormatting sqref="G12 J12 G13:L15">
    <cfRule type="expression" dxfId="102" priority="5">
      <formula>$B$3&gt;2</formula>
    </cfRule>
  </conditionalFormatting>
  <conditionalFormatting sqref="H19:H20">
    <cfRule type="expression" dxfId="101" priority="4">
      <formula>$B$3&gt;2</formula>
    </cfRule>
  </conditionalFormatting>
  <conditionalFormatting sqref="K19:K20">
    <cfRule type="expression" dxfId="100" priority="3">
      <formula>$B$3&gt;2</formula>
    </cfRule>
  </conditionalFormatting>
  <conditionalFormatting sqref="H19:H20">
    <cfRule type="expression" dxfId="99" priority="2">
      <formula>$B$3&gt;2</formula>
    </cfRule>
  </conditionalFormatting>
  <conditionalFormatting sqref="K19:K20">
    <cfRule type="expression" dxfId="9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0.86675126903553301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11.060107339255499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0.52562225475841884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13781250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0.32407407407407407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97" priority="14" stopIfTrue="1">
      <formula>"$F$12=2"</formula>
    </cfRule>
  </conditionalFormatting>
  <conditionalFormatting sqref="K13">
    <cfRule type="expression" dxfId="96" priority="13" stopIfTrue="1">
      <formula>B18&lt;&gt;2</formula>
    </cfRule>
  </conditionalFormatting>
  <conditionalFormatting sqref="K14">
    <cfRule type="expression" dxfId="95" priority="12" stopIfTrue="1">
      <formula>B18&lt;&gt;2</formula>
    </cfRule>
  </conditionalFormatting>
  <conditionalFormatting sqref="K15 K20">
    <cfRule type="expression" dxfId="94" priority="11" stopIfTrue="1">
      <formula>$B$18&lt;&gt;2</formula>
    </cfRule>
  </conditionalFormatting>
  <conditionalFormatting sqref="K19:K20">
    <cfRule type="expression" dxfId="93" priority="8" stopIfTrue="1">
      <formula>$B$13=1</formula>
    </cfRule>
    <cfRule type="expression" dxfId="92" priority="9" stopIfTrue="1">
      <formula>$B$12=1</formula>
    </cfRule>
    <cfRule type="expression" dxfId="91" priority="10" stopIfTrue="1">
      <formula>$B$18&lt;&gt;2</formula>
    </cfRule>
  </conditionalFormatting>
  <conditionalFormatting sqref="J18 H19:H20 K19:K20">
    <cfRule type="expression" dxfId="90" priority="7" stopIfTrue="1">
      <formula>$B$13=1</formula>
    </cfRule>
  </conditionalFormatting>
  <conditionalFormatting sqref="G18 J18 G19:H21 I19:I20 J19:K21 L19:L20">
    <cfRule type="expression" dxfId="89" priority="6">
      <formula>$B$8&gt;2</formula>
    </cfRule>
  </conditionalFormatting>
  <conditionalFormatting sqref="G12 J12 G13:L15">
    <cfRule type="expression" dxfId="88" priority="5">
      <formula>$B$3&gt;2</formula>
    </cfRule>
  </conditionalFormatting>
  <conditionalFormatting sqref="H19:H20">
    <cfRule type="expression" dxfId="87" priority="4">
      <formula>$B$3&gt;2</formula>
    </cfRule>
  </conditionalFormatting>
  <conditionalFormatting sqref="K19:K20">
    <cfRule type="expression" dxfId="86" priority="3">
      <formula>$B$3&gt;2</formula>
    </cfRule>
  </conditionalFormatting>
  <conditionalFormatting sqref="H19:H20">
    <cfRule type="expression" dxfId="85" priority="2">
      <formula>$B$3&gt;2</formula>
    </cfRule>
  </conditionalFormatting>
  <conditionalFormatting sqref="K19:K20">
    <cfRule type="expression" dxfId="8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0.77370689655172409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9.8728223778735629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0.54874651810584962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>
      <c r="B27" s="8" t="s">
        <v>13</v>
      </c>
      <c r="C27" s="17">
        <f>$C$21*C26/H5/100</f>
        <v>13781250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0.64814814814814814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5" sqref="H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0.48501137879620188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6.1889472815140341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0.67696788285737408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13781250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3.2870022539444026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0.38933606290420142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4.9680903860171535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0.76141252390057357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>
      <c r="B27" s="8" t="s">
        <v>13</v>
      </c>
      <c r="C27" s="17">
        <f>$C$21*C26/H5/100</f>
        <v>13781250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6.5740045078888052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147.65625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0.54133635334088337</v>
      </c>
      <c r="P3" s="18" t="s">
        <v>28</v>
      </c>
    </row>
    <row r="4" spans="2:16">
      <c r="G4" s="1" t="s">
        <v>2</v>
      </c>
      <c r="H4" s="26">
        <v>90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79.931695922989803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0.64121338912133885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1822500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159468750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67528125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2.361516034985423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857500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857500</v>
      </c>
      <c r="R30" s="16" t="s">
        <v>8</v>
      </c>
    </row>
    <row r="31" spans="2:18" s="8" customFormat="1">
      <c r="E31" s="8">
        <f>IF($B$18=1,0,IF($B$18=2,K14,H14))</f>
        <v>70</v>
      </c>
      <c r="G31" s="8">
        <f>E31</f>
        <v>70</v>
      </c>
      <c r="H31" s="8" t="s">
        <v>14</v>
      </c>
      <c r="I31" s="17">
        <f>$C$21*I30/G32/100</f>
        <v>67528125</v>
      </c>
      <c r="J31" s="16" t="s">
        <v>16</v>
      </c>
      <c r="L31" s="8">
        <f>IF($B$13=1,K14,K20)</f>
        <v>60</v>
      </c>
      <c r="M31" s="8">
        <f>IF($B$18=1,0,IF($B$18=2,L31,L27))</f>
        <v>70</v>
      </c>
      <c r="O31" s="8">
        <f>M31</f>
        <v>70</v>
      </c>
      <c r="P31" s="8" t="s">
        <v>15</v>
      </c>
      <c r="Q31" s="17">
        <f>$C$21*Q30/O32/100</f>
        <v>67528125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15" sqref="H15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147.65625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0.43078004216444132</v>
      </c>
      <c r="P3" s="18" t="s">
        <v>28</v>
      </c>
    </row>
    <row r="4" spans="2:16">
      <c r="G4" s="1" t="s">
        <v>2</v>
      </c>
      <c r="H4" s="26">
        <v>90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63.607365600843288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0.72022838499184338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1822500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159468750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67528125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4.7230320699708459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2:R46"/>
  <sheetViews>
    <sheetView workbookViewId="0">
      <selection activeCell="H3" sqref="H3"/>
    </sheetView>
  </sheetViews>
  <sheetFormatPr defaultRowHeight="12.75"/>
  <sheetData>
    <row r="2" spans="2:16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16.406249999999996</v>
      </c>
      <c r="M2" s="2" t="s">
        <v>20</v>
      </c>
      <c r="P2" s="18" t="s">
        <v>29</v>
      </c>
    </row>
    <row r="3" spans="2:16">
      <c r="B3" s="29">
        <v>2</v>
      </c>
      <c r="G3" s="1" t="s">
        <v>1</v>
      </c>
      <c r="H3" s="26">
        <v>90</v>
      </c>
      <c r="I3" s="2" t="s">
        <v>3</v>
      </c>
      <c r="K3" s="13" t="s">
        <v>39</v>
      </c>
      <c r="L3" s="5">
        <f>1/(1+0.5*(I28+Q28+2/3*I28*Q28)/(1+(I28+Q28)/6))</f>
        <v>0.8056155507559396</v>
      </c>
      <c r="P3" s="18" t="s">
        <v>28</v>
      </c>
    </row>
    <row r="4" spans="2:16">
      <c r="G4" s="1" t="s">
        <v>2</v>
      </c>
      <c r="H4" s="26">
        <v>30</v>
      </c>
      <c r="I4" s="2" t="s">
        <v>3</v>
      </c>
      <c r="P4" s="18" t="s">
        <v>30</v>
      </c>
    </row>
    <row r="5" spans="2:16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13.217130129589631</v>
      </c>
      <c r="M5" s="22" t="s">
        <v>20</v>
      </c>
      <c r="P5" s="18"/>
    </row>
    <row r="6" spans="2:16">
      <c r="G6" s="1"/>
      <c r="H6" s="6"/>
      <c r="I6" s="2"/>
      <c r="P6" s="18"/>
    </row>
    <row r="7" spans="2:16">
      <c r="B7" s="12" t="s">
        <v>31</v>
      </c>
      <c r="J7" s="23"/>
      <c r="K7" s="24" t="s">
        <v>40</v>
      </c>
      <c r="L7" s="25">
        <f>0.5*(1+I28/3)/(1+I28/6+Q28/6)</f>
        <v>0.54021447721179616</v>
      </c>
      <c r="M7" s="20" t="s">
        <v>22</v>
      </c>
      <c r="P7" s="18" t="s">
        <v>32</v>
      </c>
    </row>
    <row r="8" spans="2:16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>
      <c r="P9" s="18" t="s">
        <v>34</v>
      </c>
    </row>
    <row r="10" spans="2:16">
      <c r="P10" s="18" t="s">
        <v>35</v>
      </c>
    </row>
    <row r="11" spans="2:16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>
      <c r="G16" s="1"/>
      <c r="H16" s="6"/>
      <c r="I16" s="2"/>
      <c r="J16" s="1"/>
      <c r="K16" s="6"/>
      <c r="L16" s="2"/>
      <c r="P16" s="18"/>
    </row>
    <row r="17" spans="2:18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/>
    <row r="23" spans="2:18" s="1" customFormat="1">
      <c r="D23" s="2"/>
    </row>
    <row r="24" spans="2:18" s="1" customFormat="1"/>
    <row r="25" spans="2:18" s="1" customFormat="1"/>
    <row r="26" spans="2:18" s="8" customFormat="1">
      <c r="B26" s="8" t="s">
        <v>7</v>
      </c>
      <c r="C26" s="8">
        <f>H3*H4^3/12</f>
        <v>202500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857500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8" customFormat="1">
      <c r="B27" s="8" t="s">
        <v>13</v>
      </c>
      <c r="C27" s="17">
        <f>$C$21*C26/H5/100</f>
        <v>17718750</v>
      </c>
      <c r="D27" s="16" t="s">
        <v>16</v>
      </c>
      <c r="G27" s="8">
        <f>H14</f>
        <v>70</v>
      </c>
      <c r="H27" s="8" t="s">
        <v>14</v>
      </c>
      <c r="I27" s="17">
        <f>$C$21*I26/G28/100</f>
        <v>67528125</v>
      </c>
      <c r="J27" s="16" t="s">
        <v>16</v>
      </c>
      <c r="L27" s="8">
        <f>IF($B$13=1,H14,H20)</f>
        <v>70</v>
      </c>
      <c r="O27" s="8">
        <f>L27</f>
        <v>70</v>
      </c>
      <c r="P27" s="8" t="s">
        <v>15</v>
      </c>
      <c r="Q27" s="17">
        <f>$C$21*Q26/O28/100</f>
        <v>67528125</v>
      </c>
      <c r="R27" s="16" t="s">
        <v>16</v>
      </c>
    </row>
    <row r="28" spans="2:18" s="8" customFormat="1">
      <c r="G28" s="9">
        <f>H15</f>
        <v>4</v>
      </c>
      <c r="H28" s="8" t="s">
        <v>17</v>
      </c>
      <c r="I28" s="9">
        <f>IF(B3&lt;3,C27/(I27+I31)*2,0)</f>
        <v>0.52478134110787167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/>
    <row r="30" spans="2:18" s="8" customFormat="1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>
      <c r="B33" s="19"/>
      <c r="C33" s="19"/>
      <c r="D33" s="19"/>
      <c r="E33" s="19"/>
      <c r="Q33" s="14"/>
    </row>
    <row r="34" spans="2:17" s="1" customFormat="1">
      <c r="M34" s="2"/>
    </row>
    <row r="35" spans="2:17" s="1" customFormat="1">
      <c r="M35" s="2"/>
    </row>
    <row r="36" spans="2:17" s="1" customFormat="1">
      <c r="I36" s="3"/>
      <c r="M36" s="2"/>
      <c r="P36" s="3"/>
    </row>
    <row r="37" spans="2:17" s="1" customFormat="1">
      <c r="D37" s="8"/>
    </row>
    <row r="38" spans="2:17" s="1" customFormat="1">
      <c r="E38" s="10"/>
      <c r="F38" s="7"/>
    </row>
    <row r="39" spans="2:17" s="1" customFormat="1"/>
    <row r="40" spans="2:17" s="1" customFormat="1"/>
    <row r="41" spans="2:17" s="1" customFormat="1"/>
    <row r="42" spans="2:17" s="1" customFormat="1"/>
    <row r="43" spans="2:17" s="1" customFormat="1"/>
    <row r="44" spans="2:17" s="1" customFormat="1"/>
    <row r="45" spans="2:17" s="1" customFormat="1"/>
    <row r="46" spans="2:17" s="1" customFormat="1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rig-2 t em</vt:lpstr>
      <vt:lpstr>rig-1 t em</vt:lpstr>
      <vt:lpstr>def-2 t em</vt:lpstr>
      <vt:lpstr>def-1 t em</vt:lpstr>
      <vt:lpstr>def-2 t sp</vt:lpstr>
      <vt:lpstr>def-1 t sp</vt:lpstr>
      <vt:lpstr>rig90-2 t em</vt:lpstr>
      <vt:lpstr>rig90-1 t em</vt:lpstr>
      <vt:lpstr>def90-1 t em</vt:lpstr>
      <vt:lpstr>Riepilogo</vt:lpstr>
    </vt:vector>
  </TitlesOfParts>
  <Company>DICA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2013-01-02T09:55:43Z</dcterms:created>
  <dcterms:modified xsi:type="dcterms:W3CDTF">2017-09-04T10:29:46Z</dcterms:modified>
</cp:coreProperties>
</file>